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drawings/drawing2.xml" ContentType="application/vnd.openxmlformats-officedocument.drawing+xml"/>
  <Override PartName="/xl/worksheets/sheet5.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ortada" sheetId="1" state="visible" r:id="rId1"/>
    <sheet xmlns:r="http://schemas.openxmlformats.org/officeDocument/2006/relationships" name="1 · Fuga online Cooper" sheetId="2" state="visible" r:id="rId2"/>
    <sheet xmlns:r="http://schemas.openxmlformats.org/officeDocument/2006/relationships" name="2 · Margen blindado Menicom" sheetId="3" state="visible" r:id="rId3"/>
    <sheet xmlns:r="http://schemas.openxmlformats.org/officeDocument/2006/relationships" name="3 · Sprint 50 ópticas" sheetId="4" state="visible" r:id="rId4"/>
    <sheet xmlns:r="http://schemas.openxmlformats.org/officeDocument/2006/relationships" name="Supuestos" sheetId="5" state="visible" r:id="rId5"/>
  </sheets>
  <definedNames/>
  <calcPr calcId="124519" fullCalcOnLoad="1"/>
</workbook>
</file>

<file path=xl/styles.xml><?xml version="1.0" encoding="utf-8"?>
<styleSheet xmlns="http://schemas.openxmlformats.org/spreadsheetml/2006/main">
  <numFmts count="3">
    <numFmt numFmtId="164" formatCode="#,##0.00 €"/>
    <numFmt numFmtId="165" formatCode="0.0"/>
    <numFmt numFmtId="166" formatCode="0 &quot;min&quot;"/>
  </numFmts>
  <fonts count="22">
    <font>
      <name val="Calibri"/>
      <family val="2"/>
      <color theme="1"/>
      <sz val="11"/>
      <scheme val="minor"/>
    </font>
    <font>
      <name val="Calibri"/>
      <i val="1"/>
      <color rgb="008B6F47"/>
      <sz val="12"/>
    </font>
    <font>
      <name val="Calibri"/>
      <b val="1"/>
      <color rgb="001A1A1A"/>
      <sz val="24"/>
    </font>
    <font>
      <name val="Calibri"/>
      <b val="1"/>
      <color rgb="008B6F47"/>
      <sz val="12"/>
    </font>
    <font>
      <name val="Calibri"/>
      <b val="1"/>
      <color rgb="001A1A1A"/>
      <sz val="11"/>
    </font>
    <font>
      <name val="Calibri"/>
      <color rgb="001A1A1A"/>
      <sz val="11"/>
    </font>
    <font>
      <name val="Calibri"/>
      <b val="1"/>
      <color rgb="000070C0"/>
      <sz val="11"/>
    </font>
    <font>
      <name val="Calibri"/>
      <b val="1"/>
      <color rgb="00B85450"/>
      <sz val="12"/>
    </font>
    <font>
      <name val="Calibri"/>
      <i val="1"/>
      <color rgb="00777777"/>
      <sz val="12"/>
    </font>
    <font>
      <name val="Calibri"/>
      <b val="1"/>
      <color rgb="001A1A1A"/>
      <sz val="16"/>
    </font>
    <font>
      <name val="Calibri"/>
      <b val="1"/>
      <color rgb="00FFFFFF"/>
      <sz val="11"/>
    </font>
    <font>
      <name val="Calibri"/>
      <color rgb="00777777"/>
      <sz val="11"/>
    </font>
    <font>
      <name val="Calibri"/>
      <color rgb="00B85450"/>
      <sz val="11"/>
    </font>
    <font>
      <name val="Calibri"/>
      <b val="1"/>
      <color rgb="00B85450"/>
      <sz val="11"/>
    </font>
    <font>
      <name val="Calibri"/>
      <b val="1"/>
      <color rgb="00B85450"/>
      <sz val="14"/>
    </font>
    <font>
      <name val="Calibri"/>
      <b val="1"/>
      <color rgb="008B6F47"/>
      <sz val="11"/>
    </font>
    <font>
      <name val="Calibri"/>
      <b val="1"/>
      <color rgb="004A7C59"/>
      <sz val="11"/>
    </font>
    <font>
      <name val="Calibri"/>
      <b val="1"/>
      <color rgb="004A7C59"/>
      <sz val="12"/>
    </font>
    <font>
      <name val="Calibri"/>
      <b val="1"/>
      <color rgb="004A7C59"/>
      <sz val="14"/>
    </font>
    <font>
      <name val="Calibri"/>
      <color rgb="004A7C59"/>
      <sz val="11"/>
    </font>
    <font>
      <name val="Calibri"/>
      <b val="1"/>
      <color rgb="001A1A1A"/>
      <sz val="14"/>
    </font>
    <font>
      <name val="Calibri"/>
      <b val="1"/>
      <color rgb="001A1A1A"/>
      <sz val="12"/>
    </font>
  </fonts>
  <fills count="8">
    <fill>
      <patternFill/>
    </fill>
    <fill>
      <patternFill patternType="gray125"/>
    </fill>
    <fill>
      <patternFill patternType="solid">
        <fgColor rgb="00FFF2CC"/>
      </patternFill>
    </fill>
    <fill>
      <patternFill patternType="solid">
        <fgColor rgb="008B6F47"/>
      </patternFill>
    </fill>
    <fill>
      <patternFill patternType="solid">
        <fgColor rgb="00B85450"/>
      </patternFill>
    </fill>
    <fill>
      <patternFill patternType="solid">
        <fgColor rgb="00F8E5E4"/>
      </patternFill>
    </fill>
    <fill>
      <patternFill patternType="solid">
        <fgColor rgb="004A7C59"/>
      </patternFill>
    </fill>
    <fill>
      <patternFill patternType="solid">
        <fgColor rgb="00E2EFE6"/>
      </patternFill>
    </fill>
  </fills>
  <borders count="2">
    <border>
      <left/>
      <right/>
      <top/>
      <bottom/>
      <diagonal/>
    </border>
    <border>
      <left style="thin">
        <color rgb="00D4C9B8"/>
      </left>
      <right style="thin">
        <color rgb="00D4C9B8"/>
      </right>
      <top style="thin">
        <color rgb="00D4C9B8"/>
      </top>
      <bottom style="thin">
        <color rgb="00D4C9B8"/>
      </bottom>
    </border>
  </borders>
  <cellStyleXfs count="1">
    <xf numFmtId="0" fontId="0" fillId="0" borderId="0"/>
  </cellStyleXfs>
  <cellXfs count="4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center" wrapText="1"/>
    </xf>
    <xf numFmtId="49" fontId="6" fillId="2" borderId="1" applyAlignment="1" pivotButton="0" quotePrefix="0" xfId="0">
      <alignment horizontal="right" vertical="center"/>
    </xf>
    <xf numFmtId="0" fontId="5" fillId="0" borderId="0" applyAlignment="1" pivotButton="0" quotePrefix="0" xfId="0">
      <alignment horizontal="right"/>
    </xf>
    <xf numFmtId="0" fontId="7" fillId="0" borderId="0" pivotButton="0" quotePrefix="0" xfId="0"/>
    <xf numFmtId="0" fontId="8" fillId="0" borderId="0" pivotButton="0" quotePrefix="0" xfId="0"/>
    <xf numFmtId="0" fontId="9" fillId="0" borderId="0" pivotButton="0" quotePrefix="0" xfId="0"/>
    <xf numFmtId="164" fontId="5" fillId="0" borderId="1" applyAlignment="1" pivotButton="0" quotePrefix="0" xfId="0">
      <alignment horizontal="right" vertical="center"/>
    </xf>
    <xf numFmtId="1" fontId="5" fillId="0" borderId="1" applyAlignment="1" pivotButton="0" quotePrefix="0" xfId="0">
      <alignment horizontal="right" vertical="center"/>
    </xf>
    <xf numFmtId="9" fontId="5" fillId="0" borderId="1" applyAlignment="1" pivotButton="0" quotePrefix="0" xfId="0">
      <alignment horizontal="right" vertical="center"/>
    </xf>
    <xf numFmtId="0" fontId="10" fillId="3" borderId="1" applyAlignment="1" pivotButton="0" quotePrefix="0" xfId="0">
      <alignment horizontal="center" vertical="center" wrapText="1"/>
    </xf>
    <xf numFmtId="0" fontId="10" fillId="4" borderId="1" applyAlignment="1" pivotButton="0" quotePrefix="0" xfId="0">
      <alignment horizontal="center" vertical="center" wrapText="1"/>
    </xf>
    <xf numFmtId="165" fontId="5" fillId="0" borderId="1" applyAlignment="1" pivotButton="0" quotePrefix="0" xfId="0">
      <alignment horizontal="right" vertical="center"/>
    </xf>
    <xf numFmtId="165" fontId="12" fillId="0" borderId="1" applyAlignment="1" pivotButton="0" quotePrefix="0" xfId="0">
      <alignment horizontal="right" vertical="center"/>
    </xf>
    <xf numFmtId="164" fontId="12" fillId="0" borderId="1" applyAlignment="1" pivotButton="0" quotePrefix="0" xfId="0">
      <alignment horizontal="right" vertical="center"/>
    </xf>
    <xf numFmtId="164" fontId="11" fillId="0" borderId="1" applyAlignment="1" pivotButton="0" quotePrefix="0" xfId="0">
      <alignment horizontal="right" vertical="center"/>
    </xf>
    <xf numFmtId="0" fontId="4" fillId="0" borderId="0" applyAlignment="1" pivotButton="0" quotePrefix="0" xfId="0">
      <alignment vertical="center" wrapText="1"/>
    </xf>
    <xf numFmtId="164" fontId="4" fillId="0" borderId="1" applyAlignment="1" pivotButton="0" quotePrefix="0" xfId="0">
      <alignment horizontal="right" vertical="center"/>
    </xf>
    <xf numFmtId="164" fontId="13" fillId="5" borderId="1" applyAlignment="1" pivotButton="0" quotePrefix="0" xfId="0">
      <alignment horizontal="right" vertical="center"/>
    </xf>
    <xf numFmtId="164" fontId="14" fillId="0" borderId="1" applyAlignment="1" pivotButton="0" quotePrefix="0" xfId="0">
      <alignment horizontal="right" vertical="center"/>
    </xf>
    <xf numFmtId="0" fontId="15" fillId="0" borderId="0" applyAlignment="1" pivotButton="0" quotePrefix="0" xfId="0">
      <alignment vertical="center" wrapText="1"/>
    </xf>
    <xf numFmtId="0" fontId="10" fillId="6" borderId="1" applyAlignment="1" pivotButton="0" quotePrefix="0" xfId="0">
      <alignment horizontal="center" vertical="center" wrapText="1"/>
    </xf>
    <xf numFmtId="165" fontId="11" fillId="0" borderId="1" applyAlignment="1" pivotButton="0" quotePrefix="0" xfId="0">
      <alignment horizontal="right" vertical="center"/>
    </xf>
    <xf numFmtId="164" fontId="16" fillId="0" borderId="1" applyAlignment="1" pivotButton="0" quotePrefix="0" xfId="0">
      <alignment horizontal="right" vertical="center"/>
    </xf>
    <xf numFmtId="0" fontId="17" fillId="0" borderId="0" pivotButton="0" quotePrefix="0" xfId="0"/>
    <xf numFmtId="164" fontId="18" fillId="7" borderId="1" applyAlignment="1" pivotButton="0" quotePrefix="0" xfId="0">
      <alignment horizontal="right" vertical="center"/>
    </xf>
    <xf numFmtId="3" fontId="4" fillId="0" borderId="1" applyAlignment="1" pivotButton="0" quotePrefix="0" xfId="0">
      <alignment horizontal="right" vertical="center"/>
    </xf>
    <xf numFmtId="166" fontId="5" fillId="0" borderId="1" applyAlignment="1" pivotButton="0" quotePrefix="0" xfId="0">
      <alignment horizontal="right" vertical="center"/>
    </xf>
    <xf numFmtId="164" fontId="19" fillId="0" borderId="1" applyAlignment="1" pivotButton="0" quotePrefix="0" xfId="0">
      <alignment horizontal="right" vertical="center"/>
    </xf>
    <xf numFmtId="0" fontId="20" fillId="0" borderId="0" pivotButton="0" quotePrefix="0" xfId="0"/>
    <xf numFmtId="164" fontId="13" fillId="0" borderId="1" applyAlignment="1" pivotButton="0" quotePrefix="0" xfId="0">
      <alignment horizontal="right" vertical="center"/>
    </xf>
    <xf numFmtId="0" fontId="21" fillId="7" borderId="0" applyAlignment="1" pivotButton="0" quotePrefix="0" xfId="0">
      <alignment vertical="center" wrapText="1"/>
    </xf>
    <xf numFmtId="164" fontId="6" fillId="2" borderId="1" applyAlignment="1" pivotButton="0" quotePrefix="0" xfId="0">
      <alignment horizontal="right" vertical="center"/>
    </xf>
    <xf numFmtId="0" fontId="11" fillId="0" borderId="0" applyAlignment="1" pivotButton="0" quotePrefix="0" xfId="0">
      <alignment vertical="center" wrapText="1"/>
    </xf>
    <xf numFmtId="1" fontId="6" fillId="2" borderId="1" applyAlignment="1" pivotButton="0" quotePrefix="0" xfId="0">
      <alignment horizontal="right" vertical="center"/>
    </xf>
    <xf numFmtId="9" fontId="6" fillId="2"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Cooper · margen / paciente / año</a:t>
            </a:r>
          </a:p>
        </rich>
      </tx>
    </title>
    <plotArea>
      <barChart>
        <barDir val="col"/>
        <grouping val="clustered"/>
        <ser>
          <idx val="0"/>
          <order val="0"/>
          <spPr>
            <a:ln xmlns:a="http://schemas.openxmlformats.org/drawingml/2006/main">
              <a:prstDash val="solid"/>
            </a:ln>
          </spPr>
          <cat>
            <numRef>
              <f>'1 · Fuga online Cooper'!$C$16:$D$16</f>
            </numRef>
          </cat>
          <val>
            <numRef>
              <f>'1 · Fuga online Cooper'!$C$20</f>
            </numRef>
          </val>
        </ser>
        <ser>
          <idx val="1"/>
          <order val="1"/>
          <spPr>
            <a:ln xmlns:a="http://schemas.openxmlformats.org/drawingml/2006/main">
              <a:prstDash val="solid"/>
            </a:ln>
          </spPr>
          <cat>
            <numRef>
              <f>'1 · Fuga online Cooper'!$C$16:$D$16</f>
            </numRef>
          </cat>
          <val>
            <numRef>
              <f>'1 · Fuga online Cooper'!$D$20</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Euros</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Sprint 50 ópticas · valor neto año 1</a:t>
            </a:r>
          </a:p>
        </rich>
      </tx>
    </title>
    <plotArea>
      <barChart>
        <barDir val="col"/>
        <grouping val="clustered"/>
        <ser>
          <idx val="0"/>
          <order val="0"/>
          <spPr>
            <a:ln xmlns:a="http://schemas.openxmlformats.org/drawingml/2006/main">
              <a:prstDash val="solid"/>
            </a:ln>
          </spPr>
          <cat>
            <numRef>
              <f>'3 · Sprint 50 ópticas'!$B$29:$B$32</f>
            </numRef>
          </cat>
          <val>
            <numRef>
              <f>'3 · Sprint 50 ópticas'!$D$29:$D$32</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_rels/drawing2.xml.rels><Relationships xmlns="http://schemas.openxmlformats.org/package/2006/relationships"><Relationship Type="http://schemas.openxmlformats.org/officeDocument/2006/relationships/chart" Target="/xl/charts/chart2.xml" Id="rId1"/></Relationships>
</file>

<file path=xl/drawings/drawing1.xml><?xml version="1.0" encoding="utf-8"?>
<wsDr xmlns="http://schemas.openxmlformats.org/drawingml/2006/spreadsheetDrawing">
  <oneCellAnchor>
    <from>
      <col>6</col>
      <colOff>0</colOff>
      <row>4</row>
      <rowOff>0</rowOff>
    </from>
    <ext cx="504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drawings/drawing2.xml><?xml version="1.0" encoding="utf-8"?>
<wsDr xmlns="http://schemas.openxmlformats.org/drawingml/2006/spreadsheetDrawing">
  <oneCellAnchor>
    <from>
      <col>5</col>
      <colOff>0</colOff>
      <row>4</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_rels/sheet4.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outlinePr summaryBelow="1" summaryRight="1"/>
    <pageSetUpPr/>
  </sheetPr>
  <dimension ref="B3:E36"/>
  <sheetViews>
    <sheetView showGridLines="0" workbookViewId="0">
      <selection activeCell="A1" sqref="A1"/>
    </sheetView>
  </sheetViews>
  <sheetFormatPr baseColWidth="8" defaultRowHeight="15"/>
  <cols>
    <col width="4"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3">
      <c r="B3" s="1" t="inlineStr">
        <is>
          <t>PRAXIA ATELIER</t>
        </is>
      </c>
    </row>
    <row r="5">
      <c r="B5" s="2" t="inlineStr">
        <is>
          <t>Simulador de margen</t>
        </is>
      </c>
    </row>
    <row r="6">
      <c r="B6" s="1" t="inlineStr">
        <is>
          <t>Programa Menicom Readaptación · Cooper vs. Menicom Miru</t>
        </is>
      </c>
    </row>
    <row r="9">
      <c r="B9" s="3" t="inlineStr">
        <is>
          <t>QUÉ MIDE ESTE EXCEL</t>
        </is>
      </c>
    </row>
    <row r="11">
      <c r="B11" s="4" t="inlineStr">
        <is>
          <t>Pestaña 1 · Fuga online con Cooper</t>
        </is>
      </c>
    </row>
    <row r="12">
      <c r="B12" s="5" t="inlineStr">
        <is>
          <t>Cuánto margen recurrente pierde el óptico hoy con un paciente Cooper, por la fuga a online (Vision Direct, Lentiamo, etc.)</t>
        </is>
      </c>
    </row>
    <row r="13">
      <c r="B13" t="inlineStr"/>
    </row>
    <row r="14">
      <c r="B14" s="4" t="inlineStr">
        <is>
          <t>Pestaña 2 · Margen blindado con Menicom Miru</t>
        </is>
      </c>
    </row>
    <row r="15">
      <c r="B15" s="5" t="inlineStr">
        <is>
          <t>Cuánto margen retiene el óptico con Menicom Miru, cuya distribución es casi exclusivamente profesional en España</t>
        </is>
      </c>
    </row>
    <row r="16">
      <c r="B16" t="inlineStr"/>
    </row>
    <row r="17">
      <c r="B17" s="4" t="inlineStr">
        <is>
          <t>Pestaña 3 · Sprint 50 ópticas × 12 meses</t>
        </is>
      </c>
    </row>
    <row r="18">
      <c r="B18" s="5" t="inlineStr">
        <is>
          <t>Multiplica el delta por óptica × volumen del sprint para mostrar el dinero total que el óptico está dejando sobre la mesa hoy</t>
        </is>
      </c>
    </row>
    <row r="19">
      <c r="B19" t="inlineStr"/>
    </row>
    <row r="20">
      <c r="B20" s="4" t="inlineStr">
        <is>
          <t>Pestaña 4 · Supuestos</t>
        </is>
      </c>
    </row>
    <row r="21">
      <c r="B21" s="5" t="inlineStr">
        <is>
          <t>Todos los inputs del modelo, editables. Cada supuesto justificado con benchmark del sector</t>
        </is>
      </c>
    </row>
    <row r="25">
      <c r="B25" s="3" t="inlineStr">
        <is>
          <t>CÓDIGO DE COLOR</t>
        </is>
      </c>
    </row>
    <row r="27">
      <c r="B27" s="5" t="inlineStr">
        <is>
          <t>Celdas amarillas con texto azul</t>
        </is>
      </c>
      <c r="E27" s="6" t="inlineStr">
        <is>
          <t>INPUT EDITABLE</t>
        </is>
      </c>
    </row>
    <row r="28">
      <c r="B28" s="5" t="inlineStr">
        <is>
          <t>Celdas blancas</t>
        </is>
      </c>
      <c r="E28" s="7" t="inlineStr">
        <is>
          <t>CÁLCULO AUTOMÁTICO</t>
        </is>
      </c>
    </row>
    <row r="31">
      <c r="B31" s="8" t="inlineStr">
        <is>
          <t>DISCLAIMER</t>
        </is>
      </c>
    </row>
    <row r="32" ht="30" customHeight="1">
      <c r="B32" s="5" t="inlineStr">
        <is>
          <t>Los precios y márgenes de partida son ESTIMACIÓN basada en benchmarks públicos del sector óptico español (Vision Direct, Lentiamo, Lentes-de-contacto.es, Multiópticas, CooperVision Spain, Menicon Iberia).</t>
        </is>
      </c>
    </row>
    <row r="33" ht="22" customHeight="1">
      <c r="B33" s="5" t="inlineStr">
        <is>
          <t>Antes de presentar al óptico, Menicom debe validar internamente con sus datos reales de coste, PVP profesional y rappel.</t>
        </is>
      </c>
    </row>
    <row r="36">
      <c r="B36" s="9" t="inlineStr">
        <is>
          <t>Praxia Atelier · Mayo 2026 · Borrador v1</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B2:H26"/>
  <sheetViews>
    <sheetView showGridLines="0" workbookViewId="0">
      <selection activeCell="A1" sqref="A1"/>
    </sheetView>
  </sheetViews>
  <sheetFormatPr baseColWidth="8" defaultRowHeight="15"/>
  <cols>
    <col width="3" customWidth="1" min="1" max="1"/>
    <col width="42" customWidth="1" min="2" max="2"/>
    <col width="14" customWidth="1" min="3" max="3"/>
    <col width="14" customWidth="1" min="4" max="4"/>
    <col width="14" customWidth="1" min="5" max="5"/>
    <col width="14" customWidth="1" min="6" max="6"/>
    <col width="14" customWidth="1" min="7" max="7"/>
    <col width="14" customWidth="1" min="8" max="8"/>
  </cols>
  <sheetData>
    <row r="2">
      <c r="B2" s="10" t="inlineStr">
        <is>
          <t>PESTAÑA 1 · Cuánto pierde el óptico hoy con Cooper</t>
        </is>
      </c>
    </row>
    <row r="3">
      <c r="B3" s="1" t="inlineStr">
        <is>
          <t>Modelo: 1 paciente readaptado, ciclo de 12 meses</t>
        </is>
      </c>
    </row>
    <row r="5">
      <c r="B5" s="3" t="inlineStr">
        <is>
          <t>PARÁMETROS DE PARTIDA (vienen de Supuestos)</t>
        </is>
      </c>
    </row>
    <row r="7">
      <c r="B7" s="5" t="inlineStr">
        <is>
          <t>PVP óptica · caja Cooper</t>
        </is>
      </c>
      <c r="C7" s="11">
        <f>Supuestos!$C$6</f>
        <v/>
      </c>
    </row>
    <row r="8">
      <c r="B8" s="5" t="inlineStr">
        <is>
          <t>PVP online medio</t>
        </is>
      </c>
      <c r="C8" s="11">
        <f>Supuestos!$C$7</f>
        <v/>
      </c>
    </row>
    <row r="9">
      <c r="B9" s="5" t="inlineStr">
        <is>
          <t>Coste óptico · caja</t>
        </is>
      </c>
      <c r="C9" s="11">
        <f>Supuestos!$C$8</f>
        <v/>
      </c>
    </row>
    <row r="10">
      <c r="B10" s="5" t="inlineStr">
        <is>
          <t>Margen bruto óptica / caja</t>
        </is>
      </c>
      <c r="C10" s="11">
        <f>C7-C9</f>
        <v/>
      </c>
    </row>
    <row r="11">
      <c r="B11" s="5" t="inlineStr">
        <is>
          <t>Cajas / paciente / año</t>
        </is>
      </c>
      <c r="C11" s="12">
        <f>Supuestos!$C$14</f>
        <v/>
      </c>
    </row>
    <row r="12">
      <c r="B12" s="5" t="inlineStr">
        <is>
          <t>% fuga online tras 1ª caja</t>
        </is>
      </c>
      <c r="C12" s="13">
        <f>Supuestos!$C$16</f>
        <v/>
      </c>
    </row>
    <row r="14">
      <c r="B14" s="3" t="inlineStr">
        <is>
          <t>ESCENARIOS A 12 MESES</t>
        </is>
      </c>
    </row>
    <row r="16">
      <c r="B16" s="14" t="inlineStr">
        <is>
          <t>Concepto</t>
        </is>
      </c>
      <c r="C16" s="14" t="inlineStr">
        <is>
          <t>Si retuviera 100%</t>
        </is>
      </c>
      <c r="D16" s="14" t="inlineStr">
        <is>
          <t>Realidad con fuga</t>
        </is>
      </c>
      <c r="E16" s="15" t="inlineStr">
        <is>
          <t>Pérdida</t>
        </is>
      </c>
    </row>
    <row r="17">
      <c r="B17" s="5" t="inlineStr">
        <is>
          <t>Cajas vendidas en óptica / año</t>
        </is>
      </c>
      <c r="C17" s="12">
        <f>C11</f>
        <v/>
      </c>
      <c r="D17" s="16">
        <f>1+(C11-1)*(1-C12)</f>
        <v/>
      </c>
      <c r="E17" s="17">
        <f>C17-D17</f>
        <v/>
      </c>
    </row>
    <row r="18">
      <c r="B18" s="5" t="inlineStr">
        <is>
          <t>Ingresos óptica / año</t>
        </is>
      </c>
      <c r="C18" s="11">
        <f>C17*C7</f>
        <v/>
      </c>
      <c r="D18" s="11">
        <f>D17*C7</f>
        <v/>
      </c>
      <c r="E18" s="18">
        <f>C18-D18</f>
        <v/>
      </c>
    </row>
    <row r="19">
      <c r="B19" s="5" t="inlineStr">
        <is>
          <t>Coste mercancía / año</t>
        </is>
      </c>
      <c r="C19" s="11">
        <f>C17*C9</f>
        <v/>
      </c>
      <c r="D19" s="11">
        <f>D17*C9</f>
        <v/>
      </c>
      <c r="E19" s="19">
        <f>C19-D19</f>
        <v/>
      </c>
    </row>
    <row r="20">
      <c r="B20" s="20" t="inlineStr">
        <is>
          <t>MARGEN BRUTO / año</t>
        </is>
      </c>
      <c r="C20" s="21">
        <f>C18-C19</f>
        <v/>
      </c>
      <c r="D20" s="21">
        <f>D18-D19</f>
        <v/>
      </c>
      <c r="E20" s="22">
        <f>C20-D20</f>
        <v/>
      </c>
    </row>
    <row r="22">
      <c r="B22" s="8" t="inlineStr">
        <is>
          <t>EL DATO QUE IMPORTA</t>
        </is>
      </c>
    </row>
    <row r="23">
      <c r="B23" s="20" t="inlineStr">
        <is>
          <t>Margen perdido / paciente / año por fuga online</t>
        </is>
      </c>
      <c r="C23" s="23">
        <f>E20</f>
        <v/>
      </c>
    </row>
    <row r="25">
      <c r="B25" s="24" t="inlineStr">
        <is>
          <t>Lectura</t>
        </is>
      </c>
    </row>
    <row r="26" ht="60" customHeight="1">
      <c r="B26" s="5" t="inlineStr">
        <is>
          <t>Por cada paciente que el óptico adapta con Cooper hoy, deja sobre la mesa este margen al año porque el paciente readapta en gabinete pero repone online. La marca Cooper tiene presencia masiva en Vision Direct, Lentiamo y Lentes-de-contacto.es con descuentos del 25-40%, lo que tienta al paciente a salir del canal óptica.</t>
        </is>
      </c>
    </row>
  </sheetData>
  <mergeCells count="1">
    <mergeCell ref="B26:H26"/>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B2:H26"/>
  <sheetViews>
    <sheetView showGridLines="0" workbookViewId="0">
      <selection activeCell="A1" sqref="A1"/>
    </sheetView>
  </sheetViews>
  <sheetFormatPr baseColWidth="8" defaultRowHeight="15"/>
  <cols>
    <col width="3" customWidth="1" min="1" max="1"/>
    <col width="42" customWidth="1" min="2" max="2"/>
    <col width="14" customWidth="1" min="3" max="3"/>
    <col width="14" customWidth="1" min="4" max="4"/>
    <col width="14" customWidth="1" min="5" max="5"/>
    <col width="14" customWidth="1" min="6" max="6"/>
    <col width="14" customWidth="1" min="7" max="7"/>
    <col width="14" customWidth="1" min="8" max="8"/>
  </cols>
  <sheetData>
    <row r="2">
      <c r="B2" s="10" t="inlineStr">
        <is>
          <t>PESTAÑA 2 · Cuánto retiene el óptico con Menicom Miru</t>
        </is>
      </c>
    </row>
    <row r="3">
      <c r="B3" s="1" t="inlineStr">
        <is>
          <t>Mismo paciente. Misma pauta. Distribución que blinda el canal óptica.</t>
        </is>
      </c>
    </row>
    <row r="5">
      <c r="B5" s="3" t="inlineStr">
        <is>
          <t>PARÁMETROS DE PARTIDA</t>
        </is>
      </c>
    </row>
    <row r="7">
      <c r="B7" s="5" t="inlineStr">
        <is>
          <t>PVP óptica · caja Menicom Miru</t>
        </is>
      </c>
      <c r="C7" s="11">
        <f>Supuestos!$C$10</f>
        <v/>
      </c>
    </row>
    <row r="8">
      <c r="B8" s="5" t="inlineStr">
        <is>
          <t>PVP online medio (residual)</t>
        </is>
      </c>
      <c r="C8" s="11">
        <f>Supuestos!$C$11</f>
        <v/>
      </c>
    </row>
    <row r="9">
      <c r="B9" s="5" t="inlineStr">
        <is>
          <t>Coste óptico · caja</t>
        </is>
      </c>
      <c r="C9" s="11">
        <f>Supuestos!$C$12</f>
        <v/>
      </c>
    </row>
    <row r="10">
      <c r="B10" s="5" t="inlineStr">
        <is>
          <t>Margen bruto óptica / caja</t>
        </is>
      </c>
      <c r="C10" s="11">
        <f>C7-C9</f>
        <v/>
      </c>
    </row>
    <row r="11">
      <c r="B11" s="5" t="inlineStr">
        <is>
          <t>Cajas / paciente / año</t>
        </is>
      </c>
      <c r="C11" s="12">
        <f>Supuestos!$C$14</f>
        <v/>
      </c>
    </row>
    <row r="12">
      <c r="B12" s="5" t="inlineStr">
        <is>
          <t>% fuga online tras 1ª caja</t>
        </is>
      </c>
      <c r="C12" s="13">
        <f>Supuestos!$C$17</f>
        <v/>
      </c>
    </row>
    <row r="14">
      <c r="B14" s="3" t="inlineStr">
        <is>
          <t>ESCENARIOS A 12 MESES</t>
        </is>
      </c>
    </row>
    <row r="16">
      <c r="B16" s="14" t="inlineStr">
        <is>
          <t>Concepto</t>
        </is>
      </c>
      <c r="C16" s="14" t="inlineStr">
        <is>
          <t>Potencial 100%</t>
        </is>
      </c>
      <c r="D16" s="25" t="inlineStr">
        <is>
          <t>Realidad Menicom</t>
        </is>
      </c>
      <c r="E16" s="25" t="inlineStr">
        <is>
          <t>Diferencia</t>
        </is>
      </c>
    </row>
    <row r="17">
      <c r="B17" s="5" t="inlineStr">
        <is>
          <t>Cajas vendidas en óptica / año</t>
        </is>
      </c>
      <c r="C17" s="12">
        <f>C11</f>
        <v/>
      </c>
      <c r="D17" s="16">
        <f>1+(C11-1)*(1-C12)</f>
        <v/>
      </c>
      <c r="E17" s="26">
        <f>C17-D17</f>
        <v/>
      </c>
    </row>
    <row r="18">
      <c r="B18" s="5" t="inlineStr">
        <is>
          <t>Ingresos óptica / año</t>
        </is>
      </c>
      <c r="C18" s="11">
        <f>C17*C7</f>
        <v/>
      </c>
      <c r="D18" s="11">
        <f>D17*C7</f>
        <v/>
      </c>
      <c r="E18" s="19">
        <f>C18-D18</f>
        <v/>
      </c>
    </row>
    <row r="19">
      <c r="B19" s="5" t="inlineStr">
        <is>
          <t>Coste mercancía / año</t>
        </is>
      </c>
      <c r="C19" s="11">
        <f>C17*C9</f>
        <v/>
      </c>
      <c r="D19" s="11">
        <f>D17*C9</f>
        <v/>
      </c>
      <c r="E19" s="19">
        <f>C19-D19</f>
        <v/>
      </c>
    </row>
    <row r="20">
      <c r="B20" s="20" t="inlineStr">
        <is>
          <t>MARGEN BRUTO / año</t>
        </is>
      </c>
      <c r="C20" s="21">
        <f>C18-C19</f>
        <v/>
      </c>
      <c r="D20" s="27">
        <f>D18-D19</f>
        <v/>
      </c>
      <c r="E20" s="19">
        <f>C20-D20</f>
        <v/>
      </c>
    </row>
    <row r="22">
      <c r="B22" s="28" t="inlineStr">
        <is>
          <t>DELTA MENICOM vs. COOPER</t>
        </is>
      </c>
    </row>
    <row r="23">
      <c r="B23" s="20" t="inlineStr">
        <is>
          <t>Margen RETENIDO / paciente / año vs. Cooper</t>
        </is>
      </c>
      <c r="C23" s="29">
        <f>D20-'1 · Fuga online Cooper'!D20</f>
        <v/>
      </c>
    </row>
    <row r="25">
      <c r="B25" s="24" t="inlineStr">
        <is>
          <t>Lectura</t>
        </is>
      </c>
    </row>
    <row r="26" ht="50" customHeight="1">
      <c r="B26" s="5" t="inlineStr">
        <is>
          <t>Cada paciente que el óptico readapta a Menicom Miru le deja este margen extra al año vs. seguir con Cooper. No es porque Miru sea más cara: es porque la fuga online es 7% en vez de 45%, y eso multiplicado por 11 cajas de reposición es lo que se queda en la óptica.</t>
        </is>
      </c>
    </row>
  </sheetData>
  <mergeCells count="1">
    <mergeCell ref="B26:H2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B2:H35"/>
  <sheetViews>
    <sheetView showGridLines="0" workbookViewId="0">
      <selection activeCell="A1" sqref="A1"/>
    </sheetView>
  </sheetViews>
  <sheetFormatPr baseColWidth="8" defaultRowHeight="15"/>
  <cols>
    <col width="3" customWidth="1" min="1" max="1"/>
    <col width="44" customWidth="1" min="2" max="2"/>
    <col width="16" customWidth="1" min="3" max="3"/>
    <col width="16" customWidth="1" min="4" max="4"/>
    <col width="16" customWidth="1" min="5" max="5"/>
    <col width="16" customWidth="1" min="6" max="6"/>
    <col width="16" customWidth="1" min="7" max="7"/>
    <col width="16" customWidth="1" min="8" max="8"/>
  </cols>
  <sheetData>
    <row r="2">
      <c r="B2" s="10" t="inlineStr">
        <is>
          <t>PESTAÑA 3 · El número grande del programa</t>
        </is>
      </c>
    </row>
    <row r="3">
      <c r="B3" s="1" t="inlineStr">
        <is>
          <t>Sprint piloto: 50 ópticas × 70 readaptaciones × 12 meses de margen retenido</t>
        </is>
      </c>
    </row>
    <row r="5">
      <c r="B5" s="3" t="inlineStr">
        <is>
          <t>INPUTS DEL SPRINT</t>
        </is>
      </c>
    </row>
    <row r="7">
      <c r="B7" s="5" t="inlineStr">
        <is>
          <t>Nº ópticas piloto</t>
        </is>
      </c>
      <c r="C7" s="12">
        <f>Supuestos!$C$19</f>
        <v/>
      </c>
    </row>
    <row r="8">
      <c r="B8" s="5" t="inlineStr">
        <is>
          <t>Readaptaciones / óptica en sprint 6 sem.</t>
        </is>
      </c>
      <c r="C8" s="12">
        <f>Supuestos!$C$20</f>
        <v/>
      </c>
    </row>
    <row r="9">
      <c r="B9" s="20" t="inlineStr">
        <is>
          <t>Total readaptaciones del sprint</t>
        </is>
      </c>
      <c r="C9" s="30">
        <f>C7*C8</f>
        <v/>
      </c>
    </row>
    <row r="11">
      <c r="B11" s="28" t="inlineStr">
        <is>
          <t>MARGEN RETENIDO TOTAL</t>
        </is>
      </c>
    </row>
    <row r="13">
      <c r="B13" s="14" t="inlineStr">
        <is>
          <t>Concepto</t>
        </is>
      </c>
      <c r="C13" s="14" t="inlineStr">
        <is>
          <t>Por óptica</t>
        </is>
      </c>
      <c r="D13" s="25" t="inlineStr">
        <is>
          <t>Total sprint</t>
        </is>
      </c>
    </row>
    <row r="14">
      <c r="B14" s="5" t="inlineStr">
        <is>
          <t>Margen retenido vs. Cooper / paciente / año</t>
        </is>
      </c>
      <c r="C14" s="11">
        <f>'2 · Margen blindado Menicom'!C23</f>
        <v/>
      </c>
      <c r="D14" s="19">
        <f>C14</f>
        <v/>
      </c>
    </row>
    <row r="15">
      <c r="B15" s="5" t="inlineStr">
        <is>
          <t>Margen retenido / óptica / año (× readaptaciones)</t>
        </is>
      </c>
      <c r="C15" s="21">
        <f>C14*C8</f>
        <v/>
      </c>
      <c r="D15" s="27">
        <f>C15*C7</f>
        <v/>
      </c>
    </row>
    <row r="17">
      <c r="B17" s="3" t="inlineStr">
        <is>
          <t>VALOR ECONÓMICO ADICIONAL · CHAIR-TIME RECUPERADO</t>
        </is>
      </c>
    </row>
    <row r="19">
      <c r="B19" s="5" t="inlineStr">
        <is>
          <t>Minutos ahorrados / readaptación</t>
        </is>
      </c>
      <c r="C19" s="31">
        <f>Supuestos!$C$22-Supuestos!$C$23</f>
        <v/>
      </c>
    </row>
    <row r="20">
      <c r="B20" s="5" t="inlineStr">
        <is>
          <t>Valor económico hora óptico</t>
        </is>
      </c>
      <c r="C20" s="11">
        <f>Supuestos!$C$24</f>
        <v/>
      </c>
    </row>
    <row r="21">
      <c r="B21" s="5" t="inlineStr">
        <is>
          <t>Valor / readaptación · chair-time</t>
        </is>
      </c>
      <c r="C21" s="11">
        <f>C19/60*C20</f>
        <v/>
      </c>
      <c r="D21" s="32">
        <f>C21*C7*C8</f>
        <v/>
      </c>
    </row>
    <row r="23">
      <c r="B23" s="3" t="inlineStr">
        <is>
          <t>COSTE DEL PROGRAMA AVATAR</t>
        </is>
      </c>
    </row>
    <row r="24">
      <c r="B24" s="5" t="inlineStr">
        <is>
          <t>Coste / óptica / mes</t>
        </is>
      </c>
      <c r="C24" s="11">
        <f>Supuestos!$C$26</f>
        <v/>
      </c>
    </row>
    <row r="25">
      <c r="B25" s="5" t="inlineStr">
        <is>
          <t>Coste sprint 6 sem (1,5 meses) × 50 ópticas</t>
        </is>
      </c>
      <c r="C25" s="11">
        <f>C24*1.5</f>
        <v/>
      </c>
      <c r="D25" s="18">
        <f>C25*C7</f>
        <v/>
      </c>
    </row>
    <row r="27">
      <c r="B27" s="33" t="inlineStr">
        <is>
          <t>RESUMEN FINANCIERO DEL SPRINT</t>
        </is>
      </c>
    </row>
    <row r="29">
      <c r="B29" s="20" t="inlineStr">
        <is>
          <t>Margen retenido óptica · año 1</t>
        </is>
      </c>
      <c r="D29" s="27">
        <f>D15</f>
        <v/>
      </c>
    </row>
    <row r="30">
      <c r="B30" s="20" t="inlineStr">
        <is>
          <t>Valor chair-time recuperado · sprint</t>
        </is>
      </c>
      <c r="D30" s="27">
        <f>D21</f>
        <v/>
      </c>
    </row>
    <row r="31">
      <c r="B31" s="20" t="inlineStr">
        <is>
          <t>(menos) Coste programa avatar · sprint</t>
        </is>
      </c>
      <c r="D31" s="34">
        <f>-D25</f>
        <v/>
      </c>
    </row>
    <row r="32">
      <c r="B32" s="35" t="inlineStr">
        <is>
          <t>VALOR NETO PARA EL CONJUNTO DE ÓPTICAS · año 1</t>
        </is>
      </c>
      <c r="D32" s="29">
        <f>D29+D30+D31</f>
        <v/>
      </c>
    </row>
    <row r="34">
      <c r="B34" s="24" t="inlineStr">
        <is>
          <t>Lectura</t>
        </is>
      </c>
    </row>
    <row r="35" ht="60" customHeight="1">
      <c r="B35" s="5" t="inlineStr">
        <is>
          <t>Este es el dinero que el conjunto de las 50 ópticas piloto recupera durante el primer año del programa. Margen recurrente que hoy se va a Vision Direct + tiempo de gabinete recuperado, neto del coste del programa avatar. Es el número que justifica el sprint para Menicom y para los grupos de compras (Cione, Federópticos, Natural Optics, CECOP).</t>
        </is>
      </c>
    </row>
  </sheetData>
  <mergeCells count="1">
    <mergeCell ref="B35:H35"/>
  </mergeCells>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outlinePr summaryBelow="1" summaryRight="1"/>
    <pageSetUpPr/>
  </sheetPr>
  <dimension ref="B2:D26"/>
  <sheetViews>
    <sheetView showGridLines="0" workbookViewId="0">
      <selection activeCell="A1" sqref="A1"/>
    </sheetView>
  </sheetViews>
  <sheetFormatPr baseColWidth="8" defaultRowHeight="15"/>
  <cols>
    <col width="3" customWidth="1" min="1" max="1"/>
    <col width="38" customWidth="1" min="2" max="2"/>
    <col width="14" customWidth="1" min="3" max="3"/>
    <col width="50" customWidth="1" min="4" max="4"/>
  </cols>
  <sheetData>
    <row r="2">
      <c r="B2" s="10" t="inlineStr">
        <is>
          <t>SUPUESTOS DEL MODELO</t>
        </is>
      </c>
    </row>
    <row r="3">
      <c r="B3" s="1" t="inlineStr">
        <is>
          <t>Editar valores en columna C. Justificación en columna D.</t>
        </is>
      </c>
    </row>
    <row r="5">
      <c r="B5" s="14" t="inlineStr">
        <is>
          <t>Variable</t>
        </is>
      </c>
      <c r="C5" s="14" t="inlineStr">
        <is>
          <t>Valor</t>
        </is>
      </c>
      <c r="D5" s="14" t="inlineStr">
        <is>
          <t>Justificación / fuente benchmark</t>
        </is>
      </c>
    </row>
    <row r="6" ht="28" customHeight="1">
      <c r="B6" s="5" t="inlineStr">
        <is>
          <t>PVP óptica · caja Cooper Biofinity 6 lentes</t>
        </is>
      </c>
      <c r="C6" s="36" t="n">
        <v>32</v>
      </c>
      <c r="D6" s="37" t="inlineStr">
        <is>
          <t>Benchmark óptica independiente España 2025-2026 (rango 28-38 €). Vision Direct PVP propio similar</t>
        </is>
      </c>
    </row>
    <row r="7" ht="28" customHeight="1">
      <c r="B7" s="5" t="inlineStr">
        <is>
          <t>PVP online medio · misma caja Cooper</t>
        </is>
      </c>
      <c r="C7" s="36" t="n">
        <v>23</v>
      </c>
      <c r="D7" s="37" t="inlineStr">
        <is>
          <t>Vision Direct, Lentiamo, Lentes-de-contacto.es muestran rango 19-26 € en Biofinity 6 lentes</t>
        </is>
      </c>
    </row>
    <row r="8" ht="28" customHeight="1">
      <c r="B8" s="5" t="inlineStr">
        <is>
          <t>Coste óptico · caja Cooper</t>
        </is>
      </c>
      <c r="C8" s="36" t="n">
        <v>14</v>
      </c>
      <c r="D8" s="37" t="inlineStr">
        <is>
          <t>Estimación margen bruto óptica 50-55% en blanda Cooper. Validar con dirección comercial Menicom</t>
        </is>
      </c>
    </row>
    <row r="10" ht="28" customHeight="1">
      <c r="B10" s="5" t="inlineStr">
        <is>
          <t>PVP óptica · caja Menicom Miru 1month 6 lentes</t>
        </is>
      </c>
      <c r="C10" s="36" t="n">
        <v>32</v>
      </c>
      <c r="D10" s="37" t="inlineStr">
        <is>
          <t>Óptica Hispania y Lentes-de-contacto.es muestran 19,75-22,90 € en pack 6 lentes online; PVP óptica 30-38 €</t>
        </is>
      </c>
    </row>
    <row r="11" ht="28" customHeight="1">
      <c r="B11" s="5" t="inlineStr">
        <is>
          <t>PVP online medio · misma caja Menicom</t>
        </is>
      </c>
      <c r="C11" s="36" t="n">
        <v>29</v>
      </c>
      <c r="D11" s="37" t="inlineStr">
        <is>
          <t>Presencia online residual: pocas plataformas con stock, descuento mínimo</t>
        </is>
      </c>
    </row>
    <row r="12" ht="28" customHeight="1">
      <c r="B12" s="5" t="inlineStr">
        <is>
          <t>Coste óptico · caja Menicom</t>
        </is>
      </c>
      <c r="C12" s="36" t="n">
        <v>13</v>
      </c>
      <c r="D12" s="37" t="inlineStr">
        <is>
          <t>Estimación. La diferencia clave NO es el coste sino la presencia online</t>
        </is>
      </c>
    </row>
    <row r="14" ht="28" customHeight="1">
      <c r="B14" s="5" t="inlineStr">
        <is>
          <t>Cajas / paciente / año (mensual)</t>
        </is>
      </c>
      <c r="C14" s="38" t="n">
        <v>12</v>
      </c>
      <c r="D14" s="37" t="inlineStr">
        <is>
          <t>Pauta estándar reposición mensual blanda. Para 1day x 30 ajustar</t>
        </is>
      </c>
    </row>
    <row r="16" ht="28" customHeight="1">
      <c r="B16" s="5" t="inlineStr">
        <is>
          <t>% fuga online tras 1ª caja · pacientes Cooper</t>
        </is>
      </c>
      <c r="C16" s="39" t="n">
        <v>0.45</v>
      </c>
      <c r="D16" s="37" t="inlineStr">
        <is>
          <t>Estudio interno sector estima 35-55% en blanda mensual con marca con presencia online</t>
        </is>
      </c>
    </row>
    <row r="17" ht="28" customHeight="1">
      <c r="B17" s="5" t="inlineStr">
        <is>
          <t>% fuga online tras 1ª caja · pacientes Menicom</t>
        </is>
      </c>
      <c r="C17" s="39" t="n">
        <v>0.07000000000000001</v>
      </c>
      <c r="D17" s="37" t="inlineStr">
        <is>
          <t>Estructural: presencia online residual de Miru en ecommerce gran público España</t>
        </is>
      </c>
    </row>
    <row r="19" ht="28" customHeight="1">
      <c r="B19" s="5" t="inlineStr">
        <is>
          <t>Nº ópticas piloto</t>
        </is>
      </c>
      <c r="C19" s="38" t="n">
        <v>50</v>
      </c>
      <c r="D19" s="37" t="inlineStr">
        <is>
          <t>Sprint Praxia: 20 Castilla-La Mancha + 15 País Vasco + 15 Alicante</t>
        </is>
      </c>
    </row>
    <row r="20" ht="28" customHeight="1">
      <c r="B20" s="5" t="inlineStr">
        <is>
          <t>Readaptaciones por óptica en sprint 6 sem.</t>
        </is>
      </c>
      <c r="C20" s="38" t="n">
        <v>70</v>
      </c>
      <c r="D20" s="37" t="inlineStr">
        <is>
          <t>Objetivo medio del sprint. CEO Menicom planteó 50; 5 visitas/día × 6 sem × 1,3 conv ≈ 65-80</t>
        </is>
      </c>
    </row>
    <row r="22" ht="28" customHeight="1">
      <c r="B22" s="5" t="inlineStr">
        <is>
          <t>Chair-time óptico actual / readaptación (min)</t>
        </is>
      </c>
      <c r="C22" s="38" t="n">
        <v>18</v>
      </c>
      <c r="D22" s="37" t="inlineStr">
        <is>
          <t>Adaptación + explicación + dudas. Benchmark sector</t>
        </is>
      </c>
    </row>
    <row r="23" ht="28" customHeight="1">
      <c r="B23" s="5" t="inlineStr">
        <is>
          <t>Chair-time óptico con avatar / readaptación (min)</t>
        </is>
      </c>
      <c r="C23" s="38" t="n">
        <v>8</v>
      </c>
      <c r="D23" s="37" t="inlineStr">
        <is>
          <t>Avatar M1 toma 4 min explicación + 4 min cierre del óptico</t>
        </is>
      </c>
    </row>
    <row r="24" ht="28" customHeight="1">
      <c r="B24" s="5" t="inlineStr">
        <is>
          <t>Valor hora óptico (€)</t>
        </is>
      </c>
      <c r="C24" s="36" t="n">
        <v>45</v>
      </c>
      <c r="D24" s="37" t="inlineStr">
        <is>
          <t>Benchmark valor económico hora gabinete óptica independiente</t>
        </is>
      </c>
    </row>
    <row r="26" ht="28" customHeight="1">
      <c r="B26" s="5" t="inlineStr">
        <is>
          <t>Coste programa avatar / óptica / mes (€)</t>
        </is>
      </c>
      <c r="C26" s="36" t="n">
        <v>120</v>
      </c>
      <c r="D26" s="37" t="inlineStr">
        <is>
          <t>Estimación HeyGen + D-ID + WhatsApp Biz API + dashboard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2026-05-09T01:55:55Z</dcterms:created>
  <dcterms:modified xmlns:dcterms="http://purl.org/dc/terms/" xmlns:xsi="http://www.w3.org/2001/XMLSchema-instance" xsi:type="dcterms:W3CDTF">2026-05-09T01:55:55Z</dcterms:modified>
</cp:coreProperties>
</file>